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ivat\Gemeinde\Budget\"/>
    </mc:Choice>
  </mc:AlternateContent>
  <xr:revisionPtr revIDLastSave="0" documentId="13_ncr:1_{9C662DC6-8C58-4F66-846B-5E1A88B686DE}" xr6:coauthVersionLast="41" xr6:coauthVersionMax="41" xr10:uidLastSave="{00000000-0000-0000-0000-000000000000}"/>
  <bookViews>
    <workbookView xWindow="5784" yWindow="1932" windowWidth="26052" windowHeight="19944" xr2:uid="{316CB854-3F0F-445E-B6FF-C713B9E25C07}"/>
  </bookViews>
  <sheets>
    <sheet name="1.1.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3" i="1"/>
  <c r="J52" i="1"/>
  <c r="J3" i="1"/>
  <c r="J14" i="1"/>
  <c r="J19" i="1"/>
  <c r="J35" i="1"/>
  <c r="J50" i="1"/>
  <c r="J45" i="1"/>
  <c r="J40" i="1"/>
  <c r="J36" i="1"/>
  <c r="J28" i="1"/>
  <c r="J24" i="1"/>
  <c r="J20" i="1"/>
  <c r="J15" i="1"/>
  <c r="J13" i="1"/>
  <c r="J11" i="1"/>
  <c r="J9" i="1"/>
  <c r="J7" i="1"/>
  <c r="J4" i="1"/>
  <c r="D44" i="1"/>
  <c r="D3" i="1"/>
  <c r="D28" i="1"/>
  <c r="D42" i="1"/>
  <c r="D40" i="1"/>
  <c r="D37" i="1"/>
  <c r="D34" i="1"/>
  <c r="D29" i="1"/>
  <c r="D24" i="1"/>
  <c r="D19" i="1"/>
  <c r="D14" i="1"/>
  <c r="D5" i="1"/>
</calcChain>
</file>

<file path=xl/sharedStrings.xml><?xml version="1.0" encoding="utf-8"?>
<sst xmlns="http://schemas.openxmlformats.org/spreadsheetml/2006/main" count="192" uniqueCount="179">
  <si>
    <t>AKTIVA</t>
  </si>
  <si>
    <t>MVAG</t>
  </si>
  <si>
    <t>Anfangsstand 01.01.2020</t>
  </si>
  <si>
    <t>A.I</t>
  </si>
  <si>
    <t>Immaterielle Vermögenswerte</t>
  </si>
  <si>
    <t>A.II</t>
  </si>
  <si>
    <t>Sachanlagen</t>
  </si>
  <si>
    <t>A.II.1</t>
  </si>
  <si>
    <t>Grundstücke, Grundstückseinrichtungen und Infrastruktur</t>
  </si>
  <si>
    <t>A.II.2</t>
  </si>
  <si>
    <t>Gebäude und Bauten</t>
  </si>
  <si>
    <t>A.II.3</t>
  </si>
  <si>
    <t>Wasser- und Abwasserbauten und -anlagen</t>
  </si>
  <si>
    <t>A.II.4</t>
  </si>
  <si>
    <t>Sonderanlagen</t>
  </si>
  <si>
    <t>A.II.5</t>
  </si>
  <si>
    <t>Technische Anlagen, Fahrzeuge und Maschinen</t>
  </si>
  <si>
    <t>A.II.6</t>
  </si>
  <si>
    <t>Amts-, Betriebs- und Geschäftsausstattung</t>
  </si>
  <si>
    <t>A.II.7</t>
  </si>
  <si>
    <t>Kulturgüter</t>
  </si>
  <si>
    <t>A.II.8</t>
  </si>
  <si>
    <t>Geleistete Anzahlungen für Anlagen und Anlagen in Bau</t>
  </si>
  <si>
    <t>A.III</t>
  </si>
  <si>
    <t>Aktive Finanzinstrumente/Langfristiges Finanzvermögen</t>
  </si>
  <si>
    <t>A.III.1</t>
  </si>
  <si>
    <t>Bis zur Endfälligkeit gehaltene Finanzinstrumente</t>
  </si>
  <si>
    <t>A.III.2</t>
  </si>
  <si>
    <t>Zur Veräußerung verfügbare Finanzinstrumente</t>
  </si>
  <si>
    <t>A.III.3</t>
  </si>
  <si>
    <t>Partizipations- und Hybridkapital</t>
  </si>
  <si>
    <t>A.III.4</t>
  </si>
  <si>
    <t>Derivative Finanzinstrumente ohne Grundgeschäft</t>
  </si>
  <si>
    <t>A.IV</t>
  </si>
  <si>
    <t>Beteiligungen</t>
  </si>
  <si>
    <t>A.IV.1</t>
  </si>
  <si>
    <t>Beteiligungen an verbundenen Unternehmen</t>
  </si>
  <si>
    <t>A.IV.2</t>
  </si>
  <si>
    <t>Beteiligungen an assoziierten Unternehmen</t>
  </si>
  <si>
    <t>A.IV.3</t>
  </si>
  <si>
    <t>Sonstige Beteiligungen</t>
  </si>
  <si>
    <t>A.IV.4</t>
  </si>
  <si>
    <t>Verwaltete Einrichtungen, die der Kontrolle unterliegen</t>
  </si>
  <si>
    <t>A.V</t>
  </si>
  <si>
    <t>Langfristige Forderungen</t>
  </si>
  <si>
    <t>A.V.1</t>
  </si>
  <si>
    <t>Langfristige Forderungen aus Lieferungen und Leistungen</t>
  </si>
  <si>
    <t>A.V.2</t>
  </si>
  <si>
    <t>Langfristige Forderungen aus gewährten Darlehen</t>
  </si>
  <si>
    <t>A.V.3</t>
  </si>
  <si>
    <t>Sonstige langfristige Forderungen</t>
  </si>
  <si>
    <t>B</t>
  </si>
  <si>
    <t>Kurzfristiges Vermögen</t>
  </si>
  <si>
    <t>B.I</t>
  </si>
  <si>
    <t>Kurzfristige Forderungen</t>
  </si>
  <si>
    <t>B.I.1</t>
  </si>
  <si>
    <t>Kurzfristige Forderungen aus Lieferungen und Leistungen</t>
  </si>
  <si>
    <t>B.I.2</t>
  </si>
  <si>
    <t>Kurzfristige Forderungen aus Abgaben</t>
  </si>
  <si>
    <t>B.I.3</t>
  </si>
  <si>
    <t>Sonstige kurzfristige Forderungen</t>
  </si>
  <si>
    <t>B.I.4</t>
  </si>
  <si>
    <t>Sonstige kurzfristige Forderungen (nicht voranschlagswirksame Gebarung)</t>
  </si>
  <si>
    <t>B.II</t>
  </si>
  <si>
    <t>Vorräte</t>
  </si>
  <si>
    <t>B.II.1</t>
  </si>
  <si>
    <t>B.II.2</t>
  </si>
  <si>
    <t>Gegebene Anzahlungen auf Vorräte</t>
  </si>
  <si>
    <t>B.III</t>
  </si>
  <si>
    <t>Liquide Mittel</t>
  </si>
  <si>
    <t>B.III.1</t>
  </si>
  <si>
    <t>Kassa, Bankguthaben, Schecks</t>
  </si>
  <si>
    <t>B.III.2</t>
  </si>
  <si>
    <t>Zahlungsmittelreserven</t>
  </si>
  <si>
    <t>B.IV</t>
  </si>
  <si>
    <t>Aktive Finanzinstrumente/Kurzfristiges Finanzvermögen</t>
  </si>
  <si>
    <t>B.IV.1</t>
  </si>
  <si>
    <t>B.V</t>
  </si>
  <si>
    <t>Aktive Rechnungsabgrenzung</t>
  </si>
  <si>
    <t>B.V.1</t>
  </si>
  <si>
    <t>Summe Aktiva (10 + 11)</t>
  </si>
  <si>
    <t>PASSIVA</t>
  </si>
  <si>
    <t>C</t>
  </si>
  <si>
    <t>Nettovermögen (Ausgleichsposten)</t>
  </si>
  <si>
    <t>C.I</t>
  </si>
  <si>
    <t>Saldo der Eröffnungsbilanz</t>
  </si>
  <si>
    <t>C.I.1</t>
  </si>
  <si>
    <t>C.II</t>
  </si>
  <si>
    <t>Kumuliertes Nettoergebnis</t>
  </si>
  <si>
    <t>C.II.1</t>
  </si>
  <si>
    <t>C.III</t>
  </si>
  <si>
    <t>Haushaltsrücklagen</t>
  </si>
  <si>
    <t>C.III.1</t>
  </si>
  <si>
    <t>C.IV</t>
  </si>
  <si>
    <t>Neubewertungsrücklagen (Umbewertungskonto)</t>
  </si>
  <si>
    <t>C.IV.1</t>
  </si>
  <si>
    <t>C.V</t>
  </si>
  <si>
    <t>Fremdwährungsumrechnungsrücklagen</t>
  </si>
  <si>
    <t>C.V.1</t>
  </si>
  <si>
    <t>D</t>
  </si>
  <si>
    <t>Sonderposten Investitionszuschüsse (Kapitaltransfers)</t>
  </si>
  <si>
    <t>D.I</t>
  </si>
  <si>
    <t>Investitionszuschüsse</t>
  </si>
  <si>
    <t>D.I.1</t>
  </si>
  <si>
    <t>Investitionszuschüsse von Trägern öffentlichen Rechts</t>
  </si>
  <si>
    <t>D.I.2</t>
  </si>
  <si>
    <t>Investitionszuschüsse von Beteiligungen</t>
  </si>
  <si>
    <t>D.I.3</t>
  </si>
  <si>
    <t>Investitionszuschüsse von übrigen</t>
  </si>
  <si>
    <t>E</t>
  </si>
  <si>
    <t>Langfristige Fremdmittel</t>
  </si>
  <si>
    <t>E.I</t>
  </si>
  <si>
    <t>Langfristige Finanzschulden, netto</t>
  </si>
  <si>
    <t>E.I.1</t>
  </si>
  <si>
    <t>Langfristige Finanzschulden</t>
  </si>
  <si>
    <t>E.I.2</t>
  </si>
  <si>
    <t>Langfristige Forderungen aus derivativen Finanzinstrumenten mit Grundgeschäft (-)</t>
  </si>
  <si>
    <t>E.I.3</t>
  </si>
  <si>
    <t>Langfristige Verbindlichkeiten aus derivativen Finanzinstrumenten mit Grundgeschäft</t>
  </si>
  <si>
    <t>E.II</t>
  </si>
  <si>
    <t>Langfristige Verbindlichkeiten</t>
  </si>
  <si>
    <t>E.II.1</t>
  </si>
  <si>
    <t>Langfristige Verbindlichkeiten aus Lieferungen und Leistungen</t>
  </si>
  <si>
    <t>E.II.2</t>
  </si>
  <si>
    <t>Leasingverbindlichkeiten</t>
  </si>
  <si>
    <t>E.II.3</t>
  </si>
  <si>
    <t>Sonstige langfristige Verbindlichkeiten</t>
  </si>
  <si>
    <t>E.III</t>
  </si>
  <si>
    <t>Langfristige Rückstellungen</t>
  </si>
  <si>
    <t>E.III.1</t>
  </si>
  <si>
    <t>Rückstellungen für Abfertigungen</t>
  </si>
  <si>
    <t>E.III.2</t>
  </si>
  <si>
    <t>Rückstellungen für Jubiläumszuwendungen</t>
  </si>
  <si>
    <t>E.III.3</t>
  </si>
  <si>
    <t>Rückstellungen für Haftungen</t>
  </si>
  <si>
    <t>E.III.4</t>
  </si>
  <si>
    <t>Rückstellungen für Sanierungen von Altlasten</t>
  </si>
  <si>
    <t>E.III.5</t>
  </si>
  <si>
    <t>Rückstellungen für Pensionen</t>
  </si>
  <si>
    <t>E.III.6</t>
  </si>
  <si>
    <t>Sonstige langfristige Rückstellungen</t>
  </si>
  <si>
    <t>F</t>
  </si>
  <si>
    <t>Kurzfristige Fremdmittel</t>
  </si>
  <si>
    <t>F.I</t>
  </si>
  <si>
    <t>Kurzfristige Finanzschulden, netto</t>
  </si>
  <si>
    <t>F.I.1</t>
  </si>
  <si>
    <t>Kurzfristige Finanzschulden</t>
  </si>
  <si>
    <t>F.I.2</t>
  </si>
  <si>
    <t>Kurzfristige Forderungen aus derivativen Finanzinstrumenten mit Grundgeschäft (-)</t>
  </si>
  <si>
    <t>F.I.3</t>
  </si>
  <si>
    <t>Kurzfristige Verbindlichkeiten aus derivativen Finanzinstrumenten mit Grundgeschäft</t>
  </si>
  <si>
    <t>F.II</t>
  </si>
  <si>
    <t>Kurzfristige Verbindlichkeiten</t>
  </si>
  <si>
    <t>F.II.1</t>
  </si>
  <si>
    <t>Kurzfristige Verbindlichkeiten aus Lieferungen und Leistungen</t>
  </si>
  <si>
    <t>F.II.2</t>
  </si>
  <si>
    <t>Kurzfristige Verbindlichkeiten aus Abgaben</t>
  </si>
  <si>
    <t>F.II.3</t>
  </si>
  <si>
    <t>Sonstige kurzfristige Verbindlichkeiten</t>
  </si>
  <si>
    <t>F.II.4</t>
  </si>
  <si>
    <t>Sonstige kurzfristige Verbindlichkeiten (nicht voranschlagswirksame Gebarung)</t>
  </si>
  <si>
    <t>F.III</t>
  </si>
  <si>
    <t>Kurzfristige Rückstellungen</t>
  </si>
  <si>
    <t>F.III.1</t>
  </si>
  <si>
    <t>Rückstellungen für Prozesskosten</t>
  </si>
  <si>
    <t>F.III.2</t>
  </si>
  <si>
    <t>Rückstellungen für ausstehende Rechnungen</t>
  </si>
  <si>
    <t>F.III.3</t>
  </si>
  <si>
    <t>Rückstellungen für nicht konsumierte Urlaube</t>
  </si>
  <si>
    <t>F.III.4</t>
  </si>
  <si>
    <t>Sonstige kurzfristige Rückstellungen</t>
  </si>
  <si>
    <t>F.IV</t>
  </si>
  <si>
    <t>Passive Rechnungsabgrenzung</t>
  </si>
  <si>
    <t>F.IV.1</t>
  </si>
  <si>
    <t>Summe Passiva (12 + 13 + 14 + 15)</t>
  </si>
  <si>
    <t>A</t>
  </si>
  <si>
    <t>Langfristiges Vermögen</t>
  </si>
  <si>
    <t>absolut</t>
  </si>
  <si>
    <t>pro Kopf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</si>
</sst>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/>
    <xf numFmtId="164" fontId="2" fillId="2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/>
    <xf numFmtId="0" fontId="2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/>
    <xf numFmtId="164" fontId="2" fillId="0" borderId="0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/>
    <xf numFmtId="0" fontId="0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1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1" fillId="3" borderId="0" xfId="0" applyNumberFormat="1" applyFont="1" applyFill="1" applyBorder="1" applyAlignment="1">
      <alignment horizontal="left"/>
    </xf>
    <xf numFmtId="0" fontId="1" fillId="4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85</xdr:row>
      <xdr:rowOff>106680</xdr:rowOff>
    </xdr:from>
    <xdr:to>
      <xdr:col>12</xdr:col>
      <xdr:colOff>325755</xdr:colOff>
      <xdr:row>85</xdr:row>
      <xdr:rowOff>114935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46D6502B-89F2-46C6-AB80-1073A26A6C10}"/>
            </a:ext>
          </a:extLst>
        </xdr:cNvPr>
        <xdr:cNvGrpSpPr/>
      </xdr:nvGrpSpPr>
      <xdr:grpSpPr>
        <a:xfrm>
          <a:off x="541020" y="15651480"/>
          <a:ext cx="15032355" cy="8255"/>
          <a:chOff x="0" y="0"/>
          <a:chExt cx="9432036" cy="8255"/>
        </a:xfrm>
      </xdr:grpSpPr>
      <xdr:sp macro="" textlink="">
        <xdr:nvSpPr>
          <xdr:cNvPr id="9" name="Shape 192">
            <a:extLst>
              <a:ext uri="{FF2B5EF4-FFF2-40B4-BE49-F238E27FC236}">
                <a16:creationId xmlns:a16="http://schemas.microsoft.com/office/drawing/2014/main" id="{CB3A761F-3FAA-4BDD-AFF3-F33EB1B3AF24}"/>
              </a:ext>
            </a:extLst>
          </xdr:cNvPr>
          <xdr:cNvSpPr/>
        </xdr:nvSpPr>
        <xdr:spPr>
          <a:xfrm>
            <a:off x="0" y="0"/>
            <a:ext cx="9432036" cy="0"/>
          </a:xfrm>
          <a:custGeom>
            <a:avLst/>
            <a:gdLst/>
            <a:ahLst/>
            <a:cxnLst/>
            <a:rect l="0" t="0" r="0" b="0"/>
            <a:pathLst>
              <a:path w="9432036">
                <a:moveTo>
                  <a:pt x="0" y="0"/>
                </a:moveTo>
                <a:lnTo>
                  <a:pt x="9432036" y="0"/>
                </a:lnTo>
              </a:path>
            </a:pathLst>
          </a:custGeom>
          <a:ln w="8255" cap="sq">
            <a:miter lim="127000"/>
          </a:ln>
        </xdr:spPr>
        <xdr:style>
          <a:lnRef idx="1">
            <a:srgbClr val="087F22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GB"/>
          </a:p>
        </xdr:txBody>
      </xdr:sp>
      <xdr:sp macro="" textlink="">
        <xdr:nvSpPr>
          <xdr:cNvPr id="10" name="Shape 193">
            <a:extLst>
              <a:ext uri="{FF2B5EF4-FFF2-40B4-BE49-F238E27FC236}">
                <a16:creationId xmlns:a16="http://schemas.microsoft.com/office/drawing/2014/main" id="{C94BF43F-ECA1-4054-B9FB-A0AFC7164D83}"/>
              </a:ext>
            </a:extLst>
          </xdr:cNvPr>
          <xdr:cNvSpPr/>
        </xdr:nvSpPr>
        <xdr:spPr>
          <a:xfrm>
            <a:off x="0" y="0"/>
            <a:ext cx="9432036" cy="0"/>
          </a:xfrm>
          <a:custGeom>
            <a:avLst/>
            <a:gdLst/>
            <a:ahLst/>
            <a:cxnLst/>
            <a:rect l="0" t="0" r="0" b="0"/>
            <a:pathLst>
              <a:path w="9432036">
                <a:moveTo>
                  <a:pt x="0" y="0"/>
                </a:moveTo>
                <a:lnTo>
                  <a:pt x="9432036" y="0"/>
                </a:lnTo>
              </a:path>
            </a:pathLst>
          </a:custGeom>
          <a:ln w="8255" cap="sq">
            <a:miter lim="127000"/>
          </a:ln>
        </xdr:spPr>
        <xdr:style>
          <a:lnRef idx="1">
            <a:srgbClr val="087F22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GB"/>
          </a:p>
        </xdr:txBody>
      </xdr:sp>
      <xdr:sp macro="" textlink="">
        <xdr:nvSpPr>
          <xdr:cNvPr id="11" name="Shape 194">
            <a:extLst>
              <a:ext uri="{FF2B5EF4-FFF2-40B4-BE49-F238E27FC236}">
                <a16:creationId xmlns:a16="http://schemas.microsoft.com/office/drawing/2014/main" id="{F1074373-91B7-4D4A-9BE6-9052A84BA43F}"/>
              </a:ext>
            </a:extLst>
          </xdr:cNvPr>
          <xdr:cNvSpPr/>
        </xdr:nvSpPr>
        <xdr:spPr>
          <a:xfrm>
            <a:off x="0" y="0"/>
            <a:ext cx="9432036" cy="0"/>
          </a:xfrm>
          <a:custGeom>
            <a:avLst/>
            <a:gdLst/>
            <a:ahLst/>
            <a:cxnLst/>
            <a:rect l="0" t="0" r="0" b="0"/>
            <a:pathLst>
              <a:path w="9432036">
                <a:moveTo>
                  <a:pt x="0" y="0"/>
                </a:moveTo>
                <a:lnTo>
                  <a:pt x="9432036" y="0"/>
                </a:lnTo>
              </a:path>
            </a:pathLst>
          </a:custGeom>
          <a:ln w="8255" cap="sq">
            <a:miter lim="127000"/>
          </a:ln>
        </xdr:spPr>
        <xdr:style>
          <a:lnRef idx="1">
            <a:srgbClr val="087F22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GB"/>
          </a:p>
        </xdr:txBody>
      </xdr:sp>
      <xdr:sp macro="" textlink="">
        <xdr:nvSpPr>
          <xdr:cNvPr id="12" name="Shape 195">
            <a:extLst>
              <a:ext uri="{FF2B5EF4-FFF2-40B4-BE49-F238E27FC236}">
                <a16:creationId xmlns:a16="http://schemas.microsoft.com/office/drawing/2014/main" id="{04078933-3C2E-4500-A7AB-F847CDC989CF}"/>
              </a:ext>
            </a:extLst>
          </xdr:cNvPr>
          <xdr:cNvSpPr/>
        </xdr:nvSpPr>
        <xdr:spPr>
          <a:xfrm>
            <a:off x="0" y="0"/>
            <a:ext cx="9432036" cy="0"/>
          </a:xfrm>
          <a:custGeom>
            <a:avLst/>
            <a:gdLst/>
            <a:ahLst/>
            <a:cxnLst/>
            <a:rect l="0" t="0" r="0" b="0"/>
            <a:pathLst>
              <a:path w="9432036">
                <a:moveTo>
                  <a:pt x="0" y="0"/>
                </a:moveTo>
                <a:lnTo>
                  <a:pt x="9432036" y="0"/>
                </a:lnTo>
              </a:path>
            </a:pathLst>
          </a:custGeom>
          <a:ln w="8255" cap="sq">
            <a:miter lim="127000"/>
          </a:ln>
        </xdr:spPr>
        <xdr:style>
          <a:lnRef idx="1">
            <a:srgbClr val="087F22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GB"/>
          </a:p>
        </xdr:txBody>
      </xdr:sp>
      <xdr:sp macro="" textlink="">
        <xdr:nvSpPr>
          <xdr:cNvPr id="13" name="Shape 196">
            <a:extLst>
              <a:ext uri="{FF2B5EF4-FFF2-40B4-BE49-F238E27FC236}">
                <a16:creationId xmlns:a16="http://schemas.microsoft.com/office/drawing/2014/main" id="{A3C9170D-2052-45BC-91D0-B8F0891A001C}"/>
              </a:ext>
            </a:extLst>
          </xdr:cNvPr>
          <xdr:cNvSpPr/>
        </xdr:nvSpPr>
        <xdr:spPr>
          <a:xfrm>
            <a:off x="0" y="0"/>
            <a:ext cx="9432036" cy="0"/>
          </a:xfrm>
          <a:custGeom>
            <a:avLst/>
            <a:gdLst/>
            <a:ahLst/>
            <a:cxnLst/>
            <a:rect l="0" t="0" r="0" b="0"/>
            <a:pathLst>
              <a:path w="9432036">
                <a:moveTo>
                  <a:pt x="0" y="0"/>
                </a:moveTo>
                <a:lnTo>
                  <a:pt x="9432036" y="0"/>
                </a:lnTo>
              </a:path>
            </a:pathLst>
          </a:custGeom>
          <a:ln w="8255" cap="sq">
            <a:miter lim="127000"/>
          </a:ln>
        </xdr:spPr>
        <xdr:style>
          <a:lnRef idx="1">
            <a:srgbClr val="087F22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GB"/>
          </a:p>
        </xdr:txBody>
      </xdr:sp>
      <xdr:sp macro="" textlink="">
        <xdr:nvSpPr>
          <xdr:cNvPr id="14" name="Shape 197">
            <a:extLst>
              <a:ext uri="{FF2B5EF4-FFF2-40B4-BE49-F238E27FC236}">
                <a16:creationId xmlns:a16="http://schemas.microsoft.com/office/drawing/2014/main" id="{2011E10E-F87B-4320-AD38-746DEC0ABF28}"/>
              </a:ext>
            </a:extLst>
          </xdr:cNvPr>
          <xdr:cNvSpPr/>
        </xdr:nvSpPr>
        <xdr:spPr>
          <a:xfrm>
            <a:off x="0" y="0"/>
            <a:ext cx="9432036" cy="0"/>
          </a:xfrm>
          <a:custGeom>
            <a:avLst/>
            <a:gdLst/>
            <a:ahLst/>
            <a:cxnLst/>
            <a:rect l="0" t="0" r="0" b="0"/>
            <a:pathLst>
              <a:path w="9432036">
                <a:moveTo>
                  <a:pt x="0" y="0"/>
                </a:moveTo>
                <a:lnTo>
                  <a:pt x="9432036" y="0"/>
                </a:lnTo>
              </a:path>
            </a:pathLst>
          </a:custGeom>
          <a:ln w="8255" cap="sq">
            <a:miter lim="127000"/>
          </a:ln>
        </xdr:spPr>
        <xdr:style>
          <a:lnRef idx="1">
            <a:srgbClr val="087F22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GB"/>
          </a:p>
        </xdr:txBody>
      </xdr:sp>
    </xdr:grpSp>
    <xdr:clientData/>
  </xdr:twoCellAnchor>
  <xdr:twoCellAnchor>
    <xdr:from>
      <xdr:col>0</xdr:col>
      <xdr:colOff>647700</xdr:colOff>
      <xdr:row>91</xdr:row>
      <xdr:rowOff>106680</xdr:rowOff>
    </xdr:from>
    <xdr:to>
      <xdr:col>7</xdr:col>
      <xdr:colOff>0</xdr:colOff>
      <xdr:row>91</xdr:row>
      <xdr:rowOff>114935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50AA5225-CE33-4227-8374-801CAA59CED8}"/>
            </a:ext>
          </a:extLst>
        </xdr:cNvPr>
        <xdr:cNvGrpSpPr/>
      </xdr:nvGrpSpPr>
      <xdr:grpSpPr>
        <a:xfrm>
          <a:off x="502920" y="16748760"/>
          <a:ext cx="7208520" cy="8255"/>
          <a:chOff x="0" y="0"/>
          <a:chExt cx="9432036" cy="8255"/>
        </a:xfrm>
      </xdr:grpSpPr>
      <xdr:sp macro="" textlink="">
        <xdr:nvSpPr>
          <xdr:cNvPr id="21" name="Shape 482">
            <a:extLst>
              <a:ext uri="{FF2B5EF4-FFF2-40B4-BE49-F238E27FC236}">
                <a16:creationId xmlns:a16="http://schemas.microsoft.com/office/drawing/2014/main" id="{265DDC82-267A-42E1-A116-945A02318BD0}"/>
              </a:ext>
            </a:extLst>
          </xdr:cNvPr>
          <xdr:cNvSpPr/>
        </xdr:nvSpPr>
        <xdr:spPr>
          <a:xfrm>
            <a:off x="0" y="0"/>
            <a:ext cx="9432036" cy="0"/>
          </a:xfrm>
          <a:custGeom>
            <a:avLst/>
            <a:gdLst/>
            <a:ahLst/>
            <a:cxnLst/>
            <a:rect l="0" t="0" r="0" b="0"/>
            <a:pathLst>
              <a:path w="9432036">
                <a:moveTo>
                  <a:pt x="0" y="0"/>
                </a:moveTo>
                <a:lnTo>
                  <a:pt x="9432036" y="0"/>
                </a:lnTo>
              </a:path>
            </a:pathLst>
          </a:custGeom>
          <a:ln w="8255" cap="sq">
            <a:miter lim="127000"/>
          </a:ln>
        </xdr:spPr>
        <xdr:style>
          <a:lnRef idx="1">
            <a:srgbClr val="087F22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GB"/>
          </a:p>
        </xdr:txBody>
      </xdr:sp>
      <xdr:sp macro="" textlink="">
        <xdr:nvSpPr>
          <xdr:cNvPr id="22" name="Shape 483">
            <a:extLst>
              <a:ext uri="{FF2B5EF4-FFF2-40B4-BE49-F238E27FC236}">
                <a16:creationId xmlns:a16="http://schemas.microsoft.com/office/drawing/2014/main" id="{C432AE57-A45E-4C6E-A7AA-5AC9E347B6B4}"/>
              </a:ext>
            </a:extLst>
          </xdr:cNvPr>
          <xdr:cNvSpPr/>
        </xdr:nvSpPr>
        <xdr:spPr>
          <a:xfrm>
            <a:off x="0" y="0"/>
            <a:ext cx="9432036" cy="0"/>
          </a:xfrm>
          <a:custGeom>
            <a:avLst/>
            <a:gdLst/>
            <a:ahLst/>
            <a:cxnLst/>
            <a:rect l="0" t="0" r="0" b="0"/>
            <a:pathLst>
              <a:path w="9432036">
                <a:moveTo>
                  <a:pt x="0" y="0"/>
                </a:moveTo>
                <a:lnTo>
                  <a:pt x="9432036" y="0"/>
                </a:lnTo>
              </a:path>
            </a:pathLst>
          </a:custGeom>
          <a:ln w="8255" cap="sq">
            <a:miter lim="127000"/>
          </a:ln>
        </xdr:spPr>
        <xdr:style>
          <a:lnRef idx="1">
            <a:srgbClr val="087F22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GB"/>
          </a:p>
        </xdr:txBody>
      </xdr:sp>
      <xdr:sp macro="" textlink="">
        <xdr:nvSpPr>
          <xdr:cNvPr id="23" name="Shape 484">
            <a:extLst>
              <a:ext uri="{FF2B5EF4-FFF2-40B4-BE49-F238E27FC236}">
                <a16:creationId xmlns:a16="http://schemas.microsoft.com/office/drawing/2014/main" id="{593CA211-00FD-4102-BC83-46772BD75933}"/>
              </a:ext>
            </a:extLst>
          </xdr:cNvPr>
          <xdr:cNvSpPr/>
        </xdr:nvSpPr>
        <xdr:spPr>
          <a:xfrm>
            <a:off x="0" y="0"/>
            <a:ext cx="9432036" cy="0"/>
          </a:xfrm>
          <a:custGeom>
            <a:avLst/>
            <a:gdLst/>
            <a:ahLst/>
            <a:cxnLst/>
            <a:rect l="0" t="0" r="0" b="0"/>
            <a:pathLst>
              <a:path w="9432036">
                <a:moveTo>
                  <a:pt x="0" y="0"/>
                </a:moveTo>
                <a:lnTo>
                  <a:pt x="9432036" y="0"/>
                </a:lnTo>
              </a:path>
            </a:pathLst>
          </a:custGeom>
          <a:ln w="8255" cap="sq">
            <a:miter lim="127000"/>
          </a:ln>
        </xdr:spPr>
        <xdr:style>
          <a:lnRef idx="1">
            <a:srgbClr val="087F22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GB"/>
          </a:p>
        </xdr:txBody>
      </xdr:sp>
      <xdr:sp macro="" textlink="">
        <xdr:nvSpPr>
          <xdr:cNvPr id="24" name="Shape 485">
            <a:extLst>
              <a:ext uri="{FF2B5EF4-FFF2-40B4-BE49-F238E27FC236}">
                <a16:creationId xmlns:a16="http://schemas.microsoft.com/office/drawing/2014/main" id="{E8CD5C4B-24BC-483C-A8DC-0A069C1DB9F0}"/>
              </a:ext>
            </a:extLst>
          </xdr:cNvPr>
          <xdr:cNvSpPr/>
        </xdr:nvSpPr>
        <xdr:spPr>
          <a:xfrm>
            <a:off x="0" y="0"/>
            <a:ext cx="9432036" cy="0"/>
          </a:xfrm>
          <a:custGeom>
            <a:avLst/>
            <a:gdLst/>
            <a:ahLst/>
            <a:cxnLst/>
            <a:rect l="0" t="0" r="0" b="0"/>
            <a:pathLst>
              <a:path w="9432036">
                <a:moveTo>
                  <a:pt x="0" y="0"/>
                </a:moveTo>
                <a:lnTo>
                  <a:pt x="9432036" y="0"/>
                </a:lnTo>
              </a:path>
            </a:pathLst>
          </a:custGeom>
          <a:ln w="8255" cap="sq">
            <a:miter lim="127000"/>
          </a:ln>
        </xdr:spPr>
        <xdr:style>
          <a:lnRef idx="1">
            <a:srgbClr val="087F22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GB"/>
          </a:p>
        </xdr:txBody>
      </xdr:sp>
      <xdr:sp macro="" textlink="">
        <xdr:nvSpPr>
          <xdr:cNvPr id="25" name="Shape 486">
            <a:extLst>
              <a:ext uri="{FF2B5EF4-FFF2-40B4-BE49-F238E27FC236}">
                <a16:creationId xmlns:a16="http://schemas.microsoft.com/office/drawing/2014/main" id="{B7F7505C-1E5A-420A-A0F0-9F18514868E8}"/>
              </a:ext>
            </a:extLst>
          </xdr:cNvPr>
          <xdr:cNvSpPr/>
        </xdr:nvSpPr>
        <xdr:spPr>
          <a:xfrm>
            <a:off x="0" y="0"/>
            <a:ext cx="9432036" cy="0"/>
          </a:xfrm>
          <a:custGeom>
            <a:avLst/>
            <a:gdLst/>
            <a:ahLst/>
            <a:cxnLst/>
            <a:rect l="0" t="0" r="0" b="0"/>
            <a:pathLst>
              <a:path w="9432036">
                <a:moveTo>
                  <a:pt x="0" y="0"/>
                </a:moveTo>
                <a:lnTo>
                  <a:pt x="9432036" y="0"/>
                </a:lnTo>
              </a:path>
            </a:pathLst>
          </a:custGeom>
          <a:ln w="8255" cap="sq">
            <a:miter lim="127000"/>
          </a:ln>
        </xdr:spPr>
        <xdr:style>
          <a:lnRef idx="1">
            <a:srgbClr val="087F22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GB"/>
          </a:p>
        </xdr:txBody>
      </xdr:sp>
      <xdr:sp macro="" textlink="">
        <xdr:nvSpPr>
          <xdr:cNvPr id="26" name="Shape 487">
            <a:extLst>
              <a:ext uri="{FF2B5EF4-FFF2-40B4-BE49-F238E27FC236}">
                <a16:creationId xmlns:a16="http://schemas.microsoft.com/office/drawing/2014/main" id="{4B72F8F7-FB27-467B-9069-B2012FDB0FF2}"/>
              </a:ext>
            </a:extLst>
          </xdr:cNvPr>
          <xdr:cNvSpPr/>
        </xdr:nvSpPr>
        <xdr:spPr>
          <a:xfrm>
            <a:off x="0" y="0"/>
            <a:ext cx="9432036" cy="0"/>
          </a:xfrm>
          <a:custGeom>
            <a:avLst/>
            <a:gdLst/>
            <a:ahLst/>
            <a:cxnLst/>
            <a:rect l="0" t="0" r="0" b="0"/>
            <a:pathLst>
              <a:path w="9432036">
                <a:moveTo>
                  <a:pt x="0" y="0"/>
                </a:moveTo>
                <a:lnTo>
                  <a:pt x="9432036" y="0"/>
                </a:lnTo>
              </a:path>
            </a:pathLst>
          </a:custGeom>
          <a:ln w="8255" cap="sq">
            <a:miter lim="127000"/>
          </a:ln>
        </xdr:spPr>
        <xdr:style>
          <a:lnRef idx="1">
            <a:srgbClr val="087F22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GB"/>
          </a:p>
        </xdr:txBody>
      </xdr:sp>
      <xdr:sp macro="" textlink="">
        <xdr:nvSpPr>
          <xdr:cNvPr id="27" name="Shape 488">
            <a:extLst>
              <a:ext uri="{FF2B5EF4-FFF2-40B4-BE49-F238E27FC236}">
                <a16:creationId xmlns:a16="http://schemas.microsoft.com/office/drawing/2014/main" id="{D7330E99-2729-49DF-926A-F0DBA334E4D2}"/>
              </a:ext>
            </a:extLst>
          </xdr:cNvPr>
          <xdr:cNvSpPr/>
        </xdr:nvSpPr>
        <xdr:spPr>
          <a:xfrm>
            <a:off x="0" y="0"/>
            <a:ext cx="9432036" cy="0"/>
          </a:xfrm>
          <a:custGeom>
            <a:avLst/>
            <a:gdLst/>
            <a:ahLst/>
            <a:cxnLst/>
            <a:rect l="0" t="0" r="0" b="0"/>
            <a:pathLst>
              <a:path w="9432036">
                <a:moveTo>
                  <a:pt x="0" y="0"/>
                </a:moveTo>
                <a:lnTo>
                  <a:pt x="9432036" y="0"/>
                </a:lnTo>
              </a:path>
            </a:pathLst>
          </a:custGeom>
          <a:ln w="8255" cap="sq">
            <a:miter lim="127000"/>
          </a:ln>
        </xdr:spPr>
        <xdr:style>
          <a:lnRef idx="1">
            <a:srgbClr val="087F22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GB"/>
          </a:p>
        </xdr:txBody>
      </xdr:sp>
      <xdr:sp macro="" textlink="">
        <xdr:nvSpPr>
          <xdr:cNvPr id="28" name="Shape 489">
            <a:extLst>
              <a:ext uri="{FF2B5EF4-FFF2-40B4-BE49-F238E27FC236}">
                <a16:creationId xmlns:a16="http://schemas.microsoft.com/office/drawing/2014/main" id="{6A3A8A50-8B8D-453D-BB3C-6C1575FCA74D}"/>
              </a:ext>
            </a:extLst>
          </xdr:cNvPr>
          <xdr:cNvSpPr/>
        </xdr:nvSpPr>
        <xdr:spPr>
          <a:xfrm>
            <a:off x="0" y="0"/>
            <a:ext cx="9432036" cy="0"/>
          </a:xfrm>
          <a:custGeom>
            <a:avLst/>
            <a:gdLst/>
            <a:ahLst/>
            <a:cxnLst/>
            <a:rect l="0" t="0" r="0" b="0"/>
            <a:pathLst>
              <a:path w="9432036">
                <a:moveTo>
                  <a:pt x="0" y="0"/>
                </a:moveTo>
                <a:lnTo>
                  <a:pt x="9432036" y="0"/>
                </a:lnTo>
              </a:path>
            </a:pathLst>
          </a:custGeom>
          <a:ln w="8255" cap="sq">
            <a:miter lim="127000"/>
          </a:ln>
        </xdr:spPr>
        <xdr:style>
          <a:lnRef idx="1">
            <a:srgbClr val="087F22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GB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E987F-9DFB-4E9E-8460-0E9308360F89}">
  <dimension ref="A1:K54"/>
  <sheetViews>
    <sheetView tabSelected="1" workbookViewId="0">
      <selection activeCell="H21" sqref="H21"/>
    </sheetView>
  </sheetViews>
  <sheetFormatPr defaultRowHeight="14.4" x14ac:dyDescent="0.3"/>
  <cols>
    <col min="1" max="1" width="7.33203125" style="2" bestFit="1" customWidth="1"/>
    <col min="2" max="2" width="61.5546875" style="2" bestFit="1" customWidth="1"/>
    <col min="3" max="3" width="6.44140625" style="2" bestFit="1" customWidth="1"/>
    <col min="4" max="4" width="13.77734375" style="3" bestFit="1" customWidth="1"/>
    <col min="5" max="5" width="10.109375" style="3" bestFit="1" customWidth="1"/>
    <col min="6" max="6" width="4.88671875" style="3" customWidth="1"/>
    <col min="7" max="7" width="8.33203125" style="2" bestFit="1" customWidth="1"/>
    <col min="8" max="8" width="70.77734375" style="2" bestFit="1" customWidth="1"/>
    <col min="9" max="9" width="6.44140625" style="2" bestFit="1" customWidth="1"/>
    <col min="10" max="10" width="13.77734375" style="13" bestFit="1" customWidth="1"/>
    <col min="11" max="11" width="10" style="3" bestFit="1" customWidth="1"/>
    <col min="12" max="16384" width="8.88671875" style="3"/>
  </cols>
  <sheetData>
    <row r="1" spans="1:11" x14ac:dyDescent="0.3">
      <c r="A1" s="1" t="s">
        <v>0</v>
      </c>
      <c r="B1" s="1" t="s">
        <v>2</v>
      </c>
      <c r="C1" s="1" t="s">
        <v>1</v>
      </c>
      <c r="D1" s="21" t="s">
        <v>177</v>
      </c>
      <c r="E1" s="1" t="s">
        <v>178</v>
      </c>
      <c r="G1" s="1" t="s">
        <v>81</v>
      </c>
      <c r="H1" s="4" t="s">
        <v>2</v>
      </c>
      <c r="I1" s="1" t="s">
        <v>1</v>
      </c>
      <c r="J1" s="21" t="s">
        <v>177</v>
      </c>
      <c r="K1" s="21" t="s">
        <v>178</v>
      </c>
    </row>
    <row r="2" spans="1:11" x14ac:dyDescent="0.3">
      <c r="A2" s="5"/>
      <c r="B2" s="5"/>
      <c r="C2" s="5"/>
      <c r="E2" s="24">
        <v>3093</v>
      </c>
      <c r="G2" s="5"/>
      <c r="H2" s="5"/>
      <c r="I2" s="5"/>
      <c r="J2" s="6"/>
      <c r="K2" s="24">
        <v>3093</v>
      </c>
    </row>
    <row r="3" spans="1:11" x14ac:dyDescent="0.3">
      <c r="A3" s="23" t="s">
        <v>175</v>
      </c>
      <c r="B3" s="1" t="s">
        <v>176</v>
      </c>
      <c r="C3" s="1">
        <v>10</v>
      </c>
      <c r="D3" s="7">
        <f>D4+D5+D14+D19+D24</f>
        <v>52635958.309999995</v>
      </c>
      <c r="E3" s="22">
        <f t="shared" ref="E3:E44" si="0">D3/E$2</f>
        <v>17017.768609763982</v>
      </c>
      <c r="F3" s="13"/>
      <c r="G3" s="1" t="s">
        <v>82</v>
      </c>
      <c r="H3" s="1" t="s">
        <v>83</v>
      </c>
      <c r="I3" s="1">
        <v>12</v>
      </c>
      <c r="J3" s="7">
        <f>J4+J6+J8+J10+J12</f>
        <v>27764353.060000002</v>
      </c>
      <c r="K3" s="22">
        <f t="shared" ref="K3:K34" si="1">J3/K$2</f>
        <v>8976.5124668606531</v>
      </c>
    </row>
    <row r="4" spans="1:11" x14ac:dyDescent="0.3">
      <c r="A4" s="5" t="s">
        <v>3</v>
      </c>
      <c r="B4" s="5" t="s">
        <v>4</v>
      </c>
      <c r="C4" s="5">
        <v>101</v>
      </c>
      <c r="D4" s="8">
        <v>1925.65</v>
      </c>
      <c r="E4" s="11">
        <f t="shared" si="0"/>
        <v>0.62258325250565794</v>
      </c>
      <c r="F4" s="13"/>
      <c r="G4" s="5" t="s">
        <v>84</v>
      </c>
      <c r="H4" s="5" t="s">
        <v>85</v>
      </c>
      <c r="I4" s="5">
        <v>121</v>
      </c>
      <c r="J4" s="8">
        <f>SUM(J5)</f>
        <v>26710960.050000001</v>
      </c>
      <c r="K4" s="11">
        <f t="shared" si="1"/>
        <v>8635.9392337536374</v>
      </c>
    </row>
    <row r="5" spans="1:11" x14ac:dyDescent="0.3">
      <c r="A5" s="5" t="s">
        <v>5</v>
      </c>
      <c r="B5" s="5" t="s">
        <v>6</v>
      </c>
      <c r="C5" s="5">
        <v>102</v>
      </c>
      <c r="D5" s="8">
        <f>SUM(D6:D13)</f>
        <v>49918198.559999995</v>
      </c>
      <c r="E5" s="11">
        <f t="shared" si="0"/>
        <v>16139.087798254121</v>
      </c>
      <c r="F5" s="13"/>
      <c r="G5" s="9" t="s">
        <v>86</v>
      </c>
      <c r="H5" s="9" t="s">
        <v>85</v>
      </c>
      <c r="I5" s="9">
        <v>1210</v>
      </c>
      <c r="J5" s="10">
        <v>26710960.050000001</v>
      </c>
      <c r="K5" s="13">
        <f t="shared" si="1"/>
        <v>8635.9392337536374</v>
      </c>
    </row>
    <row r="6" spans="1:11" x14ac:dyDescent="0.3">
      <c r="A6" s="9" t="s">
        <v>7</v>
      </c>
      <c r="B6" s="9" t="s">
        <v>8</v>
      </c>
      <c r="C6" s="9">
        <v>1021</v>
      </c>
      <c r="D6" s="10">
        <v>14903526.92</v>
      </c>
      <c r="E6" s="13">
        <f t="shared" si="0"/>
        <v>4818.4697445845459</v>
      </c>
      <c r="F6" s="13"/>
      <c r="G6" s="5" t="s">
        <v>87</v>
      </c>
      <c r="H6" s="5" t="s">
        <v>88</v>
      </c>
      <c r="I6" s="5">
        <v>122</v>
      </c>
      <c r="J6" s="8">
        <v>0</v>
      </c>
      <c r="K6" s="13">
        <f t="shared" si="1"/>
        <v>0</v>
      </c>
    </row>
    <row r="7" spans="1:11" x14ac:dyDescent="0.3">
      <c r="A7" s="9" t="s">
        <v>9</v>
      </c>
      <c r="B7" s="9" t="s">
        <v>10</v>
      </c>
      <c r="C7" s="9">
        <v>1022</v>
      </c>
      <c r="D7" s="10">
        <v>18054667.309999999</v>
      </c>
      <c r="E7" s="13">
        <f t="shared" si="0"/>
        <v>5837.2671548658254</v>
      </c>
      <c r="F7" s="13"/>
      <c r="G7" s="9" t="s">
        <v>89</v>
      </c>
      <c r="H7" s="9" t="s">
        <v>88</v>
      </c>
      <c r="I7" s="9">
        <v>1220</v>
      </c>
      <c r="J7" s="10">
        <f>SUM(J6)</f>
        <v>0</v>
      </c>
      <c r="K7" s="13">
        <f t="shared" si="1"/>
        <v>0</v>
      </c>
    </row>
    <row r="8" spans="1:11" x14ac:dyDescent="0.3">
      <c r="A8" s="9" t="s">
        <v>11</v>
      </c>
      <c r="B8" s="9" t="s">
        <v>12</v>
      </c>
      <c r="C8" s="9">
        <v>1023</v>
      </c>
      <c r="D8" s="10">
        <v>41594.449999999997</v>
      </c>
      <c r="E8" s="13">
        <f t="shared" si="0"/>
        <v>13.44793081150986</v>
      </c>
      <c r="F8" s="13"/>
      <c r="G8" s="5" t="s">
        <v>90</v>
      </c>
      <c r="H8" s="5" t="s">
        <v>91</v>
      </c>
      <c r="I8" s="5">
        <v>123</v>
      </c>
      <c r="J8" s="8">
        <v>1480716.25</v>
      </c>
      <c r="K8" s="11">
        <f t="shared" si="1"/>
        <v>478.73140963465892</v>
      </c>
    </row>
    <row r="9" spans="1:11" x14ac:dyDescent="0.3">
      <c r="A9" s="9" t="s">
        <v>13</v>
      </c>
      <c r="B9" s="9" t="s">
        <v>14</v>
      </c>
      <c r="C9" s="9">
        <v>1024</v>
      </c>
      <c r="D9" s="10">
        <v>15760703.859999999</v>
      </c>
      <c r="E9" s="13">
        <f t="shared" si="0"/>
        <v>5095.6042224377625</v>
      </c>
      <c r="F9" s="13"/>
      <c r="G9" s="9" t="s">
        <v>92</v>
      </c>
      <c r="H9" s="9" t="s">
        <v>91</v>
      </c>
      <c r="I9" s="9">
        <v>1230</v>
      </c>
      <c r="J9" s="10">
        <f>SUM(J8)</f>
        <v>1480716.25</v>
      </c>
      <c r="K9" s="13">
        <f t="shared" si="1"/>
        <v>478.73140963465892</v>
      </c>
    </row>
    <row r="10" spans="1:11" x14ac:dyDescent="0.3">
      <c r="A10" s="9" t="s">
        <v>15</v>
      </c>
      <c r="B10" s="9" t="s">
        <v>16</v>
      </c>
      <c r="C10" s="9">
        <v>1025</v>
      </c>
      <c r="D10" s="10">
        <v>620780.92000000004</v>
      </c>
      <c r="E10" s="13">
        <f t="shared" si="0"/>
        <v>200.70511477529908</v>
      </c>
      <c r="F10" s="13"/>
      <c r="G10" s="5" t="s">
        <v>93</v>
      </c>
      <c r="H10" s="5" t="s">
        <v>94</v>
      </c>
      <c r="I10" s="5">
        <v>124</v>
      </c>
      <c r="J10" s="8">
        <v>0</v>
      </c>
      <c r="K10" s="11">
        <f t="shared" si="1"/>
        <v>0</v>
      </c>
    </row>
    <row r="11" spans="1:11" x14ac:dyDescent="0.3">
      <c r="A11" s="9" t="s">
        <v>17</v>
      </c>
      <c r="B11" s="9" t="s">
        <v>18</v>
      </c>
      <c r="C11" s="9">
        <v>1026</v>
      </c>
      <c r="D11" s="10">
        <v>536925.1</v>
      </c>
      <c r="E11" s="13">
        <f t="shared" si="0"/>
        <v>173.5936307791788</v>
      </c>
      <c r="F11" s="13"/>
      <c r="G11" s="9" t="s">
        <v>95</v>
      </c>
      <c r="H11" s="9" t="s">
        <v>94</v>
      </c>
      <c r="I11" s="9">
        <v>1240</v>
      </c>
      <c r="J11" s="10">
        <f>SUM(J10)</f>
        <v>0</v>
      </c>
      <c r="K11" s="13">
        <f t="shared" si="1"/>
        <v>0</v>
      </c>
    </row>
    <row r="12" spans="1:11" x14ac:dyDescent="0.3">
      <c r="A12" s="9" t="s">
        <v>19</v>
      </c>
      <c r="B12" s="9" t="s">
        <v>20</v>
      </c>
      <c r="C12" s="9">
        <v>1027</v>
      </c>
      <c r="D12" s="10">
        <v>0</v>
      </c>
      <c r="E12" s="13">
        <f t="shared" si="0"/>
        <v>0</v>
      </c>
      <c r="F12" s="13"/>
      <c r="G12" s="5" t="s">
        <v>96</v>
      </c>
      <c r="H12" s="5" t="s">
        <v>97</v>
      </c>
      <c r="I12" s="5">
        <v>125</v>
      </c>
      <c r="J12" s="8">
        <v>-427323.24</v>
      </c>
      <c r="K12" s="11">
        <f t="shared" si="1"/>
        <v>-138.15817652764306</v>
      </c>
    </row>
    <row r="13" spans="1:11" x14ac:dyDescent="0.3">
      <c r="A13" s="9" t="s">
        <v>21</v>
      </c>
      <c r="B13" s="9" t="s">
        <v>22</v>
      </c>
      <c r="C13" s="9">
        <v>1028</v>
      </c>
      <c r="D13" s="10">
        <v>0</v>
      </c>
      <c r="E13" s="13">
        <f t="shared" si="0"/>
        <v>0</v>
      </c>
      <c r="F13" s="13"/>
      <c r="G13" s="9" t="s">
        <v>98</v>
      </c>
      <c r="H13" s="9" t="s">
        <v>97</v>
      </c>
      <c r="I13" s="9">
        <v>1250</v>
      </c>
      <c r="J13" s="10">
        <f>SUM(J12)</f>
        <v>-427323.24</v>
      </c>
      <c r="K13" s="13">
        <f t="shared" si="1"/>
        <v>-138.15817652764306</v>
      </c>
    </row>
    <row r="14" spans="1:11" x14ac:dyDescent="0.3">
      <c r="A14" s="5" t="s">
        <v>23</v>
      </c>
      <c r="B14" s="5" t="s">
        <v>24</v>
      </c>
      <c r="C14" s="5">
        <v>103</v>
      </c>
      <c r="D14" s="8">
        <f>SUM(D15:D18)</f>
        <v>0</v>
      </c>
      <c r="E14" s="11">
        <f t="shared" si="0"/>
        <v>0</v>
      </c>
      <c r="F14" s="13"/>
      <c r="G14" s="1" t="s">
        <v>99</v>
      </c>
      <c r="H14" s="1" t="s">
        <v>100</v>
      </c>
      <c r="I14" s="1">
        <v>13</v>
      </c>
      <c r="J14" s="7">
        <f>J15</f>
        <v>12361106.34</v>
      </c>
      <c r="K14" s="22">
        <f t="shared" si="1"/>
        <v>3996.4779631425799</v>
      </c>
    </row>
    <row r="15" spans="1:11" x14ac:dyDescent="0.3">
      <c r="A15" s="9" t="s">
        <v>25</v>
      </c>
      <c r="B15" s="9" t="s">
        <v>26</v>
      </c>
      <c r="C15" s="9">
        <v>1031</v>
      </c>
      <c r="D15" s="10">
        <v>0</v>
      </c>
      <c r="E15" s="13">
        <f t="shared" si="0"/>
        <v>0</v>
      </c>
      <c r="F15" s="13"/>
      <c r="G15" s="5" t="s">
        <v>101</v>
      </c>
      <c r="H15" s="5" t="s">
        <v>102</v>
      </c>
      <c r="I15" s="5">
        <v>131</v>
      </c>
      <c r="J15" s="8">
        <f>SUM(J16:J18)</f>
        <v>12361106.34</v>
      </c>
      <c r="K15" s="11">
        <f t="shared" si="1"/>
        <v>3996.4779631425799</v>
      </c>
    </row>
    <row r="16" spans="1:11" x14ac:dyDescent="0.3">
      <c r="A16" s="9" t="s">
        <v>27</v>
      </c>
      <c r="B16" s="9" t="s">
        <v>28</v>
      </c>
      <c r="C16" s="9">
        <v>1032</v>
      </c>
      <c r="D16" s="10">
        <v>0</v>
      </c>
      <c r="E16" s="13">
        <f t="shared" si="0"/>
        <v>0</v>
      </c>
      <c r="F16" s="13"/>
      <c r="G16" s="9" t="s">
        <v>103</v>
      </c>
      <c r="H16" s="9" t="s">
        <v>104</v>
      </c>
      <c r="I16" s="9">
        <v>1311</v>
      </c>
      <c r="J16" s="10">
        <v>10249476.98</v>
      </c>
      <c r="K16" s="13">
        <f t="shared" si="1"/>
        <v>3313.7655932751377</v>
      </c>
    </row>
    <row r="17" spans="1:11" x14ac:dyDescent="0.3">
      <c r="A17" s="9" t="s">
        <v>29</v>
      </c>
      <c r="B17" s="9" t="s">
        <v>30</v>
      </c>
      <c r="C17" s="9">
        <v>1033</v>
      </c>
      <c r="D17" s="10">
        <v>0</v>
      </c>
      <c r="E17" s="13">
        <f t="shared" si="0"/>
        <v>0</v>
      </c>
      <c r="F17" s="13"/>
      <c r="G17" s="9" t="s">
        <v>105</v>
      </c>
      <c r="H17" s="9" t="s">
        <v>106</v>
      </c>
      <c r="I17" s="9">
        <v>1312</v>
      </c>
      <c r="J17" s="10">
        <v>0</v>
      </c>
      <c r="K17" s="13">
        <f t="shared" si="1"/>
        <v>0</v>
      </c>
    </row>
    <row r="18" spans="1:11" x14ac:dyDescent="0.3">
      <c r="A18" s="9" t="s">
        <v>31</v>
      </c>
      <c r="B18" s="9" t="s">
        <v>32</v>
      </c>
      <c r="C18" s="9">
        <v>1034</v>
      </c>
      <c r="D18" s="10">
        <v>0</v>
      </c>
      <c r="E18" s="13">
        <f t="shared" si="0"/>
        <v>0</v>
      </c>
      <c r="F18" s="13"/>
      <c r="G18" s="9" t="s">
        <v>107</v>
      </c>
      <c r="H18" s="9" t="s">
        <v>108</v>
      </c>
      <c r="I18" s="9">
        <v>1313</v>
      </c>
      <c r="J18" s="10">
        <v>2111629.36</v>
      </c>
      <c r="K18" s="13">
        <f t="shared" si="1"/>
        <v>682.71236986744259</v>
      </c>
    </row>
    <row r="19" spans="1:11" x14ac:dyDescent="0.3">
      <c r="A19" s="5" t="s">
        <v>33</v>
      </c>
      <c r="B19" s="5" t="s">
        <v>34</v>
      </c>
      <c r="C19" s="5">
        <v>104</v>
      </c>
      <c r="D19" s="8">
        <f>SUM(D20:D23)</f>
        <v>889464.75</v>
      </c>
      <c r="E19" s="11">
        <f t="shared" si="0"/>
        <v>287.57347235693504</v>
      </c>
      <c r="F19" s="13"/>
      <c r="G19" s="1" t="s">
        <v>109</v>
      </c>
      <c r="H19" s="1" t="s">
        <v>110</v>
      </c>
      <c r="I19" s="1">
        <v>14</v>
      </c>
      <c r="J19" s="7">
        <f>J20+J24+J28</f>
        <v>14144285.109999999</v>
      </c>
      <c r="K19" s="22">
        <f t="shared" si="1"/>
        <v>4572.9987423213706</v>
      </c>
    </row>
    <row r="20" spans="1:11" x14ac:dyDescent="0.3">
      <c r="A20" s="9" t="s">
        <v>35</v>
      </c>
      <c r="B20" s="9" t="s">
        <v>36</v>
      </c>
      <c r="C20" s="9">
        <v>1041</v>
      </c>
      <c r="D20" s="10">
        <v>0</v>
      </c>
      <c r="E20" s="13">
        <f t="shared" si="0"/>
        <v>0</v>
      </c>
      <c r="F20" s="13"/>
      <c r="G20" s="5" t="s">
        <v>111</v>
      </c>
      <c r="H20" s="5" t="s">
        <v>112</v>
      </c>
      <c r="I20" s="5">
        <v>141</v>
      </c>
      <c r="J20" s="8">
        <f>SUM(J21:J23)</f>
        <v>14144285.109999999</v>
      </c>
      <c r="K20" s="11">
        <f t="shared" si="1"/>
        <v>4572.9987423213706</v>
      </c>
    </row>
    <row r="21" spans="1:11" x14ac:dyDescent="0.3">
      <c r="A21" s="9" t="s">
        <v>37</v>
      </c>
      <c r="B21" s="9" t="s">
        <v>38</v>
      </c>
      <c r="C21" s="9">
        <v>1042</v>
      </c>
      <c r="D21" s="10">
        <v>888913.05</v>
      </c>
      <c r="E21" s="13">
        <f t="shared" si="0"/>
        <v>287.39510184287099</v>
      </c>
      <c r="F21" s="13"/>
      <c r="G21" s="9" t="s">
        <v>113</v>
      </c>
      <c r="H21" s="9" t="s">
        <v>114</v>
      </c>
      <c r="I21" s="9">
        <v>1411</v>
      </c>
      <c r="J21" s="10">
        <v>14144285.109999999</v>
      </c>
      <c r="K21" s="13">
        <f t="shared" si="1"/>
        <v>4572.9987423213706</v>
      </c>
    </row>
    <row r="22" spans="1:11" x14ac:dyDescent="0.3">
      <c r="A22" s="9" t="s">
        <v>39</v>
      </c>
      <c r="B22" s="9" t="s">
        <v>40</v>
      </c>
      <c r="C22" s="9">
        <v>1043</v>
      </c>
      <c r="D22" s="10">
        <v>551.70000000000005</v>
      </c>
      <c r="E22" s="13">
        <f t="shared" si="0"/>
        <v>0.17837051406401552</v>
      </c>
      <c r="F22" s="13"/>
      <c r="G22" s="9" t="s">
        <v>115</v>
      </c>
      <c r="H22" s="9" t="s">
        <v>116</v>
      </c>
      <c r="I22" s="9">
        <v>1412</v>
      </c>
      <c r="J22" s="10">
        <v>0</v>
      </c>
      <c r="K22" s="13">
        <f t="shared" si="1"/>
        <v>0</v>
      </c>
    </row>
    <row r="23" spans="1:11" x14ac:dyDescent="0.3">
      <c r="A23" s="9" t="s">
        <v>41</v>
      </c>
      <c r="B23" s="9" t="s">
        <v>42</v>
      </c>
      <c r="C23" s="9">
        <v>1044</v>
      </c>
      <c r="D23" s="10">
        <v>0</v>
      </c>
      <c r="E23" s="13">
        <f t="shared" si="0"/>
        <v>0</v>
      </c>
      <c r="F23" s="13"/>
      <c r="G23" s="9" t="s">
        <v>117</v>
      </c>
      <c r="H23" s="9" t="s">
        <v>118</v>
      </c>
      <c r="I23" s="9">
        <v>1413</v>
      </c>
      <c r="J23" s="10">
        <v>0</v>
      </c>
      <c r="K23" s="13">
        <f t="shared" si="1"/>
        <v>0</v>
      </c>
    </row>
    <row r="24" spans="1:11" x14ac:dyDescent="0.3">
      <c r="A24" s="5" t="s">
        <v>43</v>
      </c>
      <c r="B24" s="5" t="s">
        <v>44</v>
      </c>
      <c r="C24" s="5">
        <v>106</v>
      </c>
      <c r="D24" s="8">
        <f>SUM(D25:D27)</f>
        <v>1826369.35</v>
      </c>
      <c r="E24" s="11">
        <f t="shared" si="0"/>
        <v>590.48475590042028</v>
      </c>
      <c r="F24" s="13"/>
      <c r="G24" s="5" t="s">
        <v>119</v>
      </c>
      <c r="H24" s="5" t="s">
        <v>120</v>
      </c>
      <c r="I24" s="5">
        <v>142</v>
      </c>
      <c r="J24" s="8">
        <f>SUM(J25:J27)</f>
        <v>0</v>
      </c>
      <c r="K24" s="11">
        <f t="shared" si="1"/>
        <v>0</v>
      </c>
    </row>
    <row r="25" spans="1:11" x14ac:dyDescent="0.3">
      <c r="A25" s="9" t="s">
        <v>45</v>
      </c>
      <c r="B25" s="9" t="s">
        <v>46</v>
      </c>
      <c r="C25" s="9">
        <v>1061</v>
      </c>
      <c r="D25" s="10">
        <v>0</v>
      </c>
      <c r="E25" s="13">
        <f t="shared" si="0"/>
        <v>0</v>
      </c>
      <c r="F25" s="13"/>
      <c r="G25" s="9" t="s">
        <v>121</v>
      </c>
      <c r="H25" s="9" t="s">
        <v>122</v>
      </c>
      <c r="I25" s="9">
        <v>1421</v>
      </c>
      <c r="J25" s="10">
        <v>0</v>
      </c>
      <c r="K25" s="13">
        <f t="shared" si="1"/>
        <v>0</v>
      </c>
    </row>
    <row r="26" spans="1:11" x14ac:dyDescent="0.3">
      <c r="A26" s="9" t="s">
        <v>47</v>
      </c>
      <c r="B26" s="9" t="s">
        <v>48</v>
      </c>
      <c r="C26" s="9">
        <v>1062</v>
      </c>
      <c r="D26" s="10">
        <v>0</v>
      </c>
      <c r="E26" s="13">
        <f t="shared" si="0"/>
        <v>0</v>
      </c>
      <c r="F26" s="13"/>
      <c r="G26" s="9" t="s">
        <v>123</v>
      </c>
      <c r="H26" s="9" t="s">
        <v>124</v>
      </c>
      <c r="I26" s="9">
        <v>1422</v>
      </c>
      <c r="J26" s="10">
        <v>0</v>
      </c>
      <c r="K26" s="13">
        <f t="shared" si="1"/>
        <v>0</v>
      </c>
    </row>
    <row r="27" spans="1:11" x14ac:dyDescent="0.3">
      <c r="A27" s="9" t="s">
        <v>49</v>
      </c>
      <c r="B27" s="9" t="s">
        <v>50</v>
      </c>
      <c r="C27" s="9">
        <v>1063</v>
      </c>
      <c r="D27" s="10">
        <v>1826369.35</v>
      </c>
      <c r="E27" s="13">
        <f t="shared" si="0"/>
        <v>590.48475590042028</v>
      </c>
      <c r="F27" s="13"/>
      <c r="G27" s="9" t="s">
        <v>125</v>
      </c>
      <c r="H27" s="9" t="s">
        <v>126</v>
      </c>
      <c r="I27" s="9">
        <v>1423</v>
      </c>
      <c r="J27" s="10">
        <v>0</v>
      </c>
      <c r="K27" s="13">
        <f t="shared" si="1"/>
        <v>0</v>
      </c>
    </row>
    <row r="28" spans="1:11" x14ac:dyDescent="0.3">
      <c r="A28" s="1" t="s">
        <v>51</v>
      </c>
      <c r="B28" s="1" t="s">
        <v>52</v>
      </c>
      <c r="C28" s="1">
        <v>11</v>
      </c>
      <c r="D28" s="7">
        <f>D29+D34+D37+D40+D42</f>
        <v>2293460.58</v>
      </c>
      <c r="E28" s="22">
        <f t="shared" si="0"/>
        <v>741.50034917555774</v>
      </c>
      <c r="F28" s="13"/>
      <c r="G28" s="5" t="s">
        <v>127</v>
      </c>
      <c r="H28" s="5" t="s">
        <v>128</v>
      </c>
      <c r="I28" s="5">
        <v>143</v>
      </c>
      <c r="J28" s="8">
        <f>SUM(J29:J34)</f>
        <v>0</v>
      </c>
      <c r="K28" s="11">
        <f t="shared" si="1"/>
        <v>0</v>
      </c>
    </row>
    <row r="29" spans="1:11" x14ac:dyDescent="0.3">
      <c r="A29" s="5" t="s">
        <v>53</v>
      </c>
      <c r="B29" s="5" t="s">
        <v>54</v>
      </c>
      <c r="C29" s="5">
        <v>113</v>
      </c>
      <c r="D29" s="8">
        <f>SUM(D30:D33)</f>
        <v>105936.27999999998</v>
      </c>
      <c r="E29" s="11">
        <f t="shared" si="0"/>
        <v>34.250333010022629</v>
      </c>
      <c r="F29" s="13"/>
      <c r="G29" s="9" t="s">
        <v>129</v>
      </c>
      <c r="H29" s="9" t="s">
        <v>130</v>
      </c>
      <c r="I29" s="9">
        <v>1431</v>
      </c>
      <c r="J29" s="10">
        <v>0</v>
      </c>
      <c r="K29" s="13">
        <f t="shared" si="1"/>
        <v>0</v>
      </c>
    </row>
    <row r="30" spans="1:11" x14ac:dyDescent="0.3">
      <c r="A30" s="9" t="s">
        <v>55</v>
      </c>
      <c r="B30" s="9" t="s">
        <v>56</v>
      </c>
      <c r="C30" s="9">
        <v>1131</v>
      </c>
      <c r="D30" s="10">
        <v>37470.769999999997</v>
      </c>
      <c r="E30" s="13">
        <f t="shared" si="0"/>
        <v>12.114700937601034</v>
      </c>
      <c r="F30" s="13"/>
      <c r="G30" s="9" t="s">
        <v>131</v>
      </c>
      <c r="H30" s="9" t="s">
        <v>132</v>
      </c>
      <c r="I30" s="9">
        <v>1432</v>
      </c>
      <c r="J30" s="10">
        <v>0</v>
      </c>
      <c r="K30" s="13">
        <f t="shared" si="1"/>
        <v>0</v>
      </c>
    </row>
    <row r="31" spans="1:11" x14ac:dyDescent="0.3">
      <c r="A31" s="9" t="s">
        <v>57</v>
      </c>
      <c r="B31" s="9" t="s">
        <v>58</v>
      </c>
      <c r="C31" s="9">
        <v>1132</v>
      </c>
      <c r="D31" s="10">
        <v>68103.31</v>
      </c>
      <c r="E31" s="13">
        <f t="shared" si="0"/>
        <v>22.018528936307792</v>
      </c>
      <c r="F31" s="13"/>
      <c r="G31" s="9" t="s">
        <v>133</v>
      </c>
      <c r="H31" s="9" t="s">
        <v>134</v>
      </c>
      <c r="I31" s="9">
        <v>1433</v>
      </c>
      <c r="J31" s="10">
        <v>0</v>
      </c>
      <c r="K31" s="13">
        <f t="shared" si="1"/>
        <v>0</v>
      </c>
    </row>
    <row r="32" spans="1:11" x14ac:dyDescent="0.3">
      <c r="A32" s="9" t="s">
        <v>59</v>
      </c>
      <c r="B32" s="9" t="s">
        <v>60</v>
      </c>
      <c r="C32" s="9">
        <v>1133</v>
      </c>
      <c r="D32" s="10">
        <v>0</v>
      </c>
      <c r="E32" s="13">
        <f t="shared" si="0"/>
        <v>0</v>
      </c>
      <c r="F32" s="13"/>
      <c r="G32" s="9" t="s">
        <v>135</v>
      </c>
      <c r="H32" s="9" t="s">
        <v>136</v>
      </c>
      <c r="I32" s="9">
        <v>1434</v>
      </c>
      <c r="J32" s="10">
        <v>0</v>
      </c>
      <c r="K32" s="13">
        <f t="shared" si="1"/>
        <v>0</v>
      </c>
    </row>
    <row r="33" spans="1:11" x14ac:dyDescent="0.3">
      <c r="A33" s="9" t="s">
        <v>61</v>
      </c>
      <c r="B33" s="9" t="s">
        <v>62</v>
      </c>
      <c r="C33" s="9">
        <v>1134</v>
      </c>
      <c r="D33" s="10">
        <v>362.2</v>
      </c>
      <c r="E33" s="13">
        <f t="shared" si="0"/>
        <v>0.11710313611380536</v>
      </c>
      <c r="F33" s="13"/>
      <c r="G33" s="9" t="s">
        <v>137</v>
      </c>
      <c r="H33" s="9" t="s">
        <v>138</v>
      </c>
      <c r="I33" s="9">
        <v>1435</v>
      </c>
      <c r="J33" s="10">
        <v>0</v>
      </c>
      <c r="K33" s="13">
        <f t="shared" si="1"/>
        <v>0</v>
      </c>
    </row>
    <row r="34" spans="1:11" x14ac:dyDescent="0.3">
      <c r="A34" s="5" t="s">
        <v>63</v>
      </c>
      <c r="B34" s="5" t="s">
        <v>64</v>
      </c>
      <c r="C34" s="5">
        <v>114</v>
      </c>
      <c r="D34" s="8">
        <f>SUM(D35:D36)</f>
        <v>0</v>
      </c>
      <c r="E34" s="11">
        <f t="shared" si="0"/>
        <v>0</v>
      </c>
      <c r="F34" s="13"/>
      <c r="G34" s="9" t="s">
        <v>139</v>
      </c>
      <c r="H34" s="9" t="s">
        <v>140</v>
      </c>
      <c r="I34" s="9">
        <v>1436</v>
      </c>
      <c r="J34" s="10">
        <v>0</v>
      </c>
      <c r="K34" s="13">
        <f t="shared" si="1"/>
        <v>0</v>
      </c>
    </row>
    <row r="35" spans="1:11" x14ac:dyDescent="0.3">
      <c r="A35" s="9" t="s">
        <v>65</v>
      </c>
      <c r="B35" s="9" t="s">
        <v>64</v>
      </c>
      <c r="C35" s="9">
        <v>1141</v>
      </c>
      <c r="D35" s="10">
        <v>0</v>
      </c>
      <c r="E35" s="13">
        <f t="shared" si="0"/>
        <v>0</v>
      </c>
      <c r="F35" s="13"/>
      <c r="G35" s="1" t="s">
        <v>141</v>
      </c>
      <c r="H35" s="1" t="s">
        <v>142</v>
      </c>
      <c r="I35" s="1">
        <v>15</v>
      </c>
      <c r="J35" s="7">
        <f>J36+J40+J45+J50</f>
        <v>659674.38</v>
      </c>
      <c r="K35" s="22">
        <f t="shared" ref="K35:K66" si="2">J35/K$2</f>
        <v>213.27978661493697</v>
      </c>
    </row>
    <row r="36" spans="1:11" x14ac:dyDescent="0.3">
      <c r="A36" s="9" t="s">
        <v>66</v>
      </c>
      <c r="B36" s="9" t="s">
        <v>67</v>
      </c>
      <c r="C36" s="9">
        <v>1142</v>
      </c>
      <c r="D36" s="10">
        <v>0</v>
      </c>
      <c r="E36" s="13">
        <f t="shared" si="0"/>
        <v>0</v>
      </c>
      <c r="F36" s="13"/>
      <c r="G36" s="5" t="s">
        <v>143</v>
      </c>
      <c r="H36" s="5" t="s">
        <v>144</v>
      </c>
      <c r="I36" s="5">
        <v>151</v>
      </c>
      <c r="J36" s="8">
        <f>SUM(J37:J39)</f>
        <v>0</v>
      </c>
      <c r="K36" s="13">
        <f t="shared" si="2"/>
        <v>0</v>
      </c>
    </row>
    <row r="37" spans="1:11" x14ac:dyDescent="0.3">
      <c r="A37" s="5" t="s">
        <v>68</v>
      </c>
      <c r="B37" s="5" t="s">
        <v>69</v>
      </c>
      <c r="C37" s="5">
        <v>115</v>
      </c>
      <c r="D37" s="8">
        <f>SUM(D38:D39)</f>
        <v>1980580.52</v>
      </c>
      <c r="E37" s="11">
        <f t="shared" si="0"/>
        <v>640.3428774652441</v>
      </c>
      <c r="F37" s="13"/>
      <c r="G37" s="9" t="s">
        <v>145</v>
      </c>
      <c r="H37" s="9" t="s">
        <v>146</v>
      </c>
      <c r="I37" s="9">
        <v>1511</v>
      </c>
      <c r="J37" s="10">
        <v>0</v>
      </c>
      <c r="K37" s="13">
        <f t="shared" si="2"/>
        <v>0</v>
      </c>
    </row>
    <row r="38" spans="1:11" x14ac:dyDescent="0.3">
      <c r="A38" s="9" t="s">
        <v>70</v>
      </c>
      <c r="B38" s="9" t="s">
        <v>71</v>
      </c>
      <c r="C38" s="9">
        <v>1151</v>
      </c>
      <c r="D38" s="10">
        <v>1980580.52</v>
      </c>
      <c r="E38" s="13">
        <f t="shared" si="0"/>
        <v>640.3428774652441</v>
      </c>
      <c r="F38" s="13"/>
      <c r="G38" s="9" t="s">
        <v>147</v>
      </c>
      <c r="H38" s="9" t="s">
        <v>148</v>
      </c>
      <c r="I38" s="9">
        <v>1512</v>
      </c>
      <c r="J38" s="10">
        <v>0</v>
      </c>
      <c r="K38" s="13">
        <f t="shared" si="2"/>
        <v>0</v>
      </c>
    </row>
    <row r="39" spans="1:11" x14ac:dyDescent="0.3">
      <c r="A39" s="9" t="s">
        <v>72</v>
      </c>
      <c r="B39" s="9" t="s">
        <v>73</v>
      </c>
      <c r="C39" s="9">
        <v>1152</v>
      </c>
      <c r="D39" s="10">
        <v>0</v>
      </c>
      <c r="E39" s="13">
        <f t="shared" si="0"/>
        <v>0</v>
      </c>
      <c r="F39" s="13"/>
      <c r="G39" s="9" t="s">
        <v>149</v>
      </c>
      <c r="H39" s="9" t="s">
        <v>150</v>
      </c>
      <c r="I39" s="9">
        <v>1513</v>
      </c>
      <c r="J39" s="10">
        <v>0</v>
      </c>
      <c r="K39" s="13">
        <f t="shared" si="2"/>
        <v>0</v>
      </c>
    </row>
    <row r="40" spans="1:11" x14ac:dyDescent="0.3">
      <c r="A40" s="5" t="s">
        <v>74</v>
      </c>
      <c r="B40" s="5" t="s">
        <v>75</v>
      </c>
      <c r="C40" s="5">
        <v>116</v>
      </c>
      <c r="D40" s="8">
        <f>SUM(D41)</f>
        <v>0</v>
      </c>
      <c r="E40" s="11">
        <f t="shared" si="0"/>
        <v>0</v>
      </c>
      <c r="F40" s="13"/>
      <c r="G40" s="5" t="s">
        <v>151</v>
      </c>
      <c r="H40" s="5" t="s">
        <v>152</v>
      </c>
      <c r="I40" s="5">
        <v>152</v>
      </c>
      <c r="J40" s="8">
        <f>SUM(J41:J44)</f>
        <v>228293.49000000002</v>
      </c>
      <c r="K40" s="11">
        <f t="shared" si="2"/>
        <v>73.809728419010682</v>
      </c>
    </row>
    <row r="41" spans="1:11" x14ac:dyDescent="0.3">
      <c r="A41" s="9" t="s">
        <v>76</v>
      </c>
      <c r="B41" s="9" t="s">
        <v>75</v>
      </c>
      <c r="C41" s="9">
        <v>1160</v>
      </c>
      <c r="D41" s="10">
        <v>0</v>
      </c>
      <c r="E41" s="13">
        <f t="shared" si="0"/>
        <v>0</v>
      </c>
      <c r="F41" s="13"/>
      <c r="G41" s="9" t="s">
        <v>153</v>
      </c>
      <c r="H41" s="9" t="s">
        <v>154</v>
      </c>
      <c r="I41" s="9">
        <v>1521</v>
      </c>
      <c r="J41" s="10">
        <v>193482.45</v>
      </c>
      <c r="K41" s="13">
        <f t="shared" si="2"/>
        <v>62.554946653734241</v>
      </c>
    </row>
    <row r="42" spans="1:11" x14ac:dyDescent="0.3">
      <c r="A42" s="5" t="s">
        <v>77</v>
      </c>
      <c r="B42" s="5" t="s">
        <v>78</v>
      </c>
      <c r="C42" s="5">
        <v>117</v>
      </c>
      <c r="D42" s="8">
        <f>SUM(D43)</f>
        <v>206943.78</v>
      </c>
      <c r="E42" s="11">
        <f t="shared" si="0"/>
        <v>66.907138700290986</v>
      </c>
      <c r="F42" s="13"/>
      <c r="G42" s="9" t="s">
        <v>155</v>
      </c>
      <c r="H42" s="9" t="s">
        <v>156</v>
      </c>
      <c r="I42" s="9">
        <v>1522</v>
      </c>
      <c r="J42" s="10">
        <v>0</v>
      </c>
      <c r="K42" s="13">
        <f t="shared" si="2"/>
        <v>0</v>
      </c>
    </row>
    <row r="43" spans="1:11" x14ac:dyDescent="0.3">
      <c r="A43" s="9" t="s">
        <v>79</v>
      </c>
      <c r="B43" s="9" t="s">
        <v>78</v>
      </c>
      <c r="C43" s="9">
        <v>1170</v>
      </c>
      <c r="D43" s="10">
        <v>206943.78</v>
      </c>
      <c r="E43" s="13">
        <f t="shared" si="0"/>
        <v>66.907138700290986</v>
      </c>
      <c r="F43" s="13"/>
      <c r="G43" s="9" t="s">
        <v>157</v>
      </c>
      <c r="H43" s="9" t="s">
        <v>158</v>
      </c>
      <c r="I43" s="9">
        <v>1523</v>
      </c>
      <c r="J43" s="10">
        <v>0</v>
      </c>
      <c r="K43" s="13">
        <f t="shared" si="2"/>
        <v>0</v>
      </c>
    </row>
    <row r="44" spans="1:11" x14ac:dyDescent="0.3">
      <c r="A44" s="15"/>
      <c r="B44" s="16" t="s">
        <v>80</v>
      </c>
      <c r="C44" s="17"/>
      <c r="D44" s="18">
        <f>D3+D28</f>
        <v>54929418.889999993</v>
      </c>
      <c r="E44" s="18">
        <f t="shared" si="0"/>
        <v>17759.268958939538</v>
      </c>
      <c r="F44" s="13"/>
      <c r="G44" s="9" t="s">
        <v>159</v>
      </c>
      <c r="H44" s="9" t="s">
        <v>160</v>
      </c>
      <c r="I44" s="9">
        <v>1524</v>
      </c>
      <c r="J44" s="10">
        <v>34811.040000000001</v>
      </c>
      <c r="K44" s="13">
        <f t="shared" si="2"/>
        <v>11.25478176527643</v>
      </c>
    </row>
    <row r="45" spans="1:11" x14ac:dyDescent="0.3">
      <c r="B45" s="3"/>
      <c r="D45" s="12"/>
      <c r="G45" s="5" t="s">
        <v>161</v>
      </c>
      <c r="H45" s="5" t="s">
        <v>162</v>
      </c>
      <c r="I45" s="5">
        <v>153</v>
      </c>
      <c r="J45" s="8">
        <f>SUM(J46:J49)</f>
        <v>0</v>
      </c>
      <c r="K45" s="11">
        <f t="shared" si="2"/>
        <v>0</v>
      </c>
    </row>
    <row r="46" spans="1:11" x14ac:dyDescent="0.3">
      <c r="G46" s="9" t="s">
        <v>163</v>
      </c>
      <c r="H46" s="9" t="s">
        <v>164</v>
      </c>
      <c r="I46" s="9">
        <v>1531</v>
      </c>
      <c r="J46" s="10">
        <v>0</v>
      </c>
      <c r="K46" s="13">
        <f t="shared" si="2"/>
        <v>0</v>
      </c>
    </row>
    <row r="47" spans="1:11" x14ac:dyDescent="0.3">
      <c r="G47" s="9" t="s">
        <v>165</v>
      </c>
      <c r="H47" s="9" t="s">
        <v>166</v>
      </c>
      <c r="I47" s="9">
        <v>1532</v>
      </c>
      <c r="J47" s="10">
        <v>0</v>
      </c>
      <c r="K47" s="13">
        <f t="shared" si="2"/>
        <v>0</v>
      </c>
    </row>
    <row r="48" spans="1:11" x14ac:dyDescent="0.3">
      <c r="G48" s="9" t="s">
        <v>167</v>
      </c>
      <c r="H48" s="9" t="s">
        <v>168</v>
      </c>
      <c r="I48" s="9">
        <v>1533</v>
      </c>
      <c r="J48" s="10">
        <v>0</v>
      </c>
      <c r="K48" s="13">
        <f t="shared" si="2"/>
        <v>0</v>
      </c>
    </row>
    <row r="49" spans="7:11" x14ac:dyDescent="0.3">
      <c r="G49" s="9" t="s">
        <v>169</v>
      </c>
      <c r="H49" s="9" t="s">
        <v>170</v>
      </c>
      <c r="I49" s="9">
        <v>1534</v>
      </c>
      <c r="J49" s="10">
        <v>0</v>
      </c>
      <c r="K49" s="13">
        <f t="shared" si="2"/>
        <v>0</v>
      </c>
    </row>
    <row r="50" spans="7:11" x14ac:dyDescent="0.3">
      <c r="G50" s="5" t="s">
        <v>171</v>
      </c>
      <c r="H50" s="5" t="s">
        <v>172</v>
      </c>
      <c r="I50" s="5">
        <v>154</v>
      </c>
      <c r="J50" s="8">
        <f>SUM(J51)</f>
        <v>431380.89</v>
      </c>
      <c r="K50" s="11">
        <f t="shared" si="2"/>
        <v>139.4700581959263</v>
      </c>
    </row>
    <row r="51" spans="7:11" x14ac:dyDescent="0.3">
      <c r="G51" s="9" t="s">
        <v>173</v>
      </c>
      <c r="H51" s="9" t="s">
        <v>172</v>
      </c>
      <c r="I51" s="9">
        <v>1540</v>
      </c>
      <c r="J51" s="10">
        <v>431380.89</v>
      </c>
      <c r="K51" s="13">
        <f t="shared" si="2"/>
        <v>139.4700581959263</v>
      </c>
    </row>
    <row r="52" spans="7:11" x14ac:dyDescent="0.3">
      <c r="G52" s="19"/>
      <c r="H52" s="16" t="s">
        <v>174</v>
      </c>
      <c r="I52" s="19"/>
      <c r="J52" s="20">
        <f>J3+J14+J19+J35</f>
        <v>54929418.890000008</v>
      </c>
      <c r="K52" s="18">
        <f t="shared" si="2"/>
        <v>17759.268958939545</v>
      </c>
    </row>
    <row r="53" spans="7:11" x14ac:dyDescent="0.3">
      <c r="G53" s="5"/>
    </row>
    <row r="54" spans="7:11" x14ac:dyDescent="0.3">
      <c r="J54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Hensler</dc:creator>
  <cp:lastModifiedBy>Thomas Hensler</cp:lastModifiedBy>
  <dcterms:created xsi:type="dcterms:W3CDTF">2020-07-10T09:24:19Z</dcterms:created>
  <dcterms:modified xsi:type="dcterms:W3CDTF">2020-07-22T13:56:07Z</dcterms:modified>
</cp:coreProperties>
</file>